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7CCC00D0-FCD7-4B41-9FF3-3DF9A6D202E8}" xr6:coauthVersionLast="47" xr6:coauthVersionMax="47" xr10:uidLastSave="{00000000-0000-0000-0000-000000000000}"/>
  <bookViews>
    <workbookView xWindow="-110" yWindow="-110" windowWidth="38620" windowHeight="21100" xr2:uid="{CE49C40F-6613-4944-9B5E-8A7BB28FA755}"/>
  </bookViews>
  <sheets>
    <sheet name="Cover" sheetId="2" r:id="rId1"/>
    <sheet name="Monthly Forecast"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1" i="1" l="1"/>
  <c r="AE20" i="1"/>
  <c r="AE19" i="1"/>
  <c r="AE18" i="1"/>
  <c r="AE17" i="1"/>
  <c r="AE16" i="1"/>
  <c r="AE15" i="1"/>
  <c r="AE14" i="1"/>
  <c r="AE10" i="1"/>
  <c r="AE9" i="1"/>
  <c r="AE8" i="1"/>
  <c r="AD7" i="1"/>
  <c r="AE24" i="1"/>
  <c r="AD24" i="1"/>
  <c r="AB20" i="1"/>
  <c r="V20" i="1"/>
  <c r="P20" i="1"/>
  <c r="Z20" i="1"/>
  <c r="X20" i="1"/>
  <c r="T20" i="1"/>
  <c r="R20" i="1"/>
  <c r="N20" i="1"/>
  <c r="J20" i="1"/>
  <c r="H20" i="1"/>
  <c r="F20" i="1"/>
  <c r="F14" i="1"/>
  <c r="F15" i="1"/>
  <c r="F16" i="1"/>
  <c r="F17" i="1"/>
  <c r="F18" i="1"/>
  <c r="F19" i="1"/>
  <c r="F21" i="1"/>
  <c r="H14" i="1"/>
  <c r="H15" i="1"/>
  <c r="H16" i="1"/>
  <c r="H17" i="1"/>
  <c r="H18" i="1"/>
  <c r="H19" i="1"/>
  <c r="H21" i="1"/>
  <c r="J14" i="1"/>
  <c r="J15" i="1"/>
  <c r="J16" i="1"/>
  <c r="J17" i="1"/>
  <c r="J18" i="1"/>
  <c r="J19" i="1"/>
  <c r="J21" i="1"/>
  <c r="L14" i="1"/>
  <c r="L15" i="1"/>
  <c r="L16" i="1"/>
  <c r="L17" i="1"/>
  <c r="L18" i="1"/>
  <c r="L19" i="1"/>
  <c r="L21" i="1"/>
  <c r="E21" i="1"/>
  <c r="G21" i="1"/>
  <c r="I21" i="1"/>
  <c r="K21" i="1"/>
  <c r="M21" i="1"/>
  <c r="N14" i="1"/>
  <c r="N15" i="1"/>
  <c r="N16" i="1"/>
  <c r="N17" i="1"/>
  <c r="N18" i="1"/>
  <c r="N19" i="1"/>
  <c r="N21" i="1"/>
  <c r="O21" i="1"/>
  <c r="P14" i="1"/>
  <c r="P15" i="1"/>
  <c r="P16" i="1"/>
  <c r="P17" i="1"/>
  <c r="P18" i="1"/>
  <c r="P19" i="1"/>
  <c r="P21" i="1"/>
  <c r="Q21" i="1"/>
  <c r="R14" i="1"/>
  <c r="R15" i="1"/>
  <c r="R16" i="1"/>
  <c r="R17" i="1"/>
  <c r="R18" i="1"/>
  <c r="R19" i="1"/>
  <c r="R21" i="1"/>
  <c r="S21" i="1"/>
  <c r="T14" i="1"/>
  <c r="T15" i="1"/>
  <c r="T16" i="1"/>
  <c r="T17" i="1"/>
  <c r="T18" i="1"/>
  <c r="T19" i="1"/>
  <c r="T21" i="1"/>
  <c r="U21" i="1"/>
  <c r="V14" i="1"/>
  <c r="V15" i="1"/>
  <c r="V16" i="1"/>
  <c r="V17" i="1"/>
  <c r="V18" i="1"/>
  <c r="V19" i="1"/>
  <c r="V21" i="1"/>
  <c r="W21" i="1"/>
  <c r="X14" i="1"/>
  <c r="X15" i="1"/>
  <c r="X16" i="1"/>
  <c r="X17" i="1"/>
  <c r="X18" i="1"/>
  <c r="X19" i="1"/>
  <c r="X21" i="1"/>
  <c r="Y21" i="1"/>
  <c r="Z14" i="1"/>
  <c r="Z15" i="1"/>
  <c r="Z16" i="1"/>
  <c r="Z17" i="1"/>
  <c r="Z18" i="1"/>
  <c r="Z19" i="1"/>
  <c r="Z21" i="1"/>
  <c r="AA21" i="1"/>
  <c r="AB14" i="1"/>
  <c r="AB15" i="1"/>
  <c r="AB16" i="1"/>
  <c r="AB17" i="1"/>
  <c r="AB18" i="1"/>
  <c r="AB19" i="1"/>
  <c r="AB21" i="1"/>
  <c r="AD21" i="1"/>
  <c r="AE22" i="1"/>
  <c r="AD20" i="1"/>
  <c r="AF20" i="1"/>
  <c r="AD19" i="1"/>
  <c r="AF19" i="1"/>
  <c r="AD18" i="1"/>
  <c r="AF18" i="1"/>
  <c r="AD17" i="1"/>
  <c r="AF17" i="1"/>
  <c r="AD16" i="1"/>
  <c r="AF16" i="1"/>
  <c r="AD15" i="1"/>
  <c r="AF15" i="1"/>
  <c r="F9" i="1"/>
  <c r="H9" i="1"/>
  <c r="J9" i="1"/>
  <c r="L9" i="1"/>
  <c r="N9" i="1"/>
  <c r="P9" i="1"/>
  <c r="R9" i="1"/>
  <c r="T9" i="1"/>
  <c r="V9" i="1"/>
  <c r="X9" i="1"/>
  <c r="Z9" i="1"/>
  <c r="AB9" i="1"/>
  <c r="AD9" i="1"/>
  <c r="AF9" i="1"/>
  <c r="F8" i="1"/>
  <c r="H8" i="1"/>
  <c r="J8" i="1"/>
  <c r="L8" i="1"/>
  <c r="N8" i="1"/>
  <c r="P8" i="1"/>
  <c r="R8" i="1"/>
  <c r="T8" i="1"/>
  <c r="V8" i="1"/>
  <c r="X8" i="1"/>
  <c r="Z8" i="1"/>
  <c r="AB8" i="1"/>
  <c r="AD8" i="1"/>
  <c r="AF8" i="1"/>
  <c r="AD14" i="1"/>
  <c r="F7" i="1"/>
  <c r="F10" i="1"/>
  <c r="H7" i="1"/>
  <c r="H10" i="1"/>
  <c r="J7" i="1"/>
  <c r="J10" i="1"/>
  <c r="L7" i="1"/>
  <c r="L10" i="1"/>
  <c r="G10" i="1"/>
  <c r="I10" i="1"/>
  <c r="K10" i="1"/>
  <c r="M10" i="1"/>
  <c r="N7" i="1"/>
  <c r="N10" i="1"/>
  <c r="O10" i="1"/>
  <c r="P7" i="1"/>
  <c r="P10" i="1"/>
  <c r="Q10" i="1"/>
  <c r="R7" i="1"/>
  <c r="R10" i="1"/>
  <c r="S10" i="1"/>
  <c r="T7" i="1"/>
  <c r="T10" i="1"/>
  <c r="U10" i="1"/>
  <c r="V7" i="1"/>
  <c r="V10" i="1"/>
  <c r="W10" i="1"/>
  <c r="X7" i="1"/>
  <c r="X10" i="1"/>
  <c r="Y10" i="1"/>
  <c r="Z7" i="1"/>
  <c r="Z10" i="1"/>
  <c r="AA10" i="1"/>
  <c r="AB7" i="1"/>
  <c r="AB10" i="1"/>
  <c r="E10" i="1"/>
  <c r="AD10" i="1"/>
  <c r="E24" i="1"/>
  <c r="G24" i="1"/>
  <c r="I24" i="1"/>
  <c r="K24" i="1"/>
  <c r="F24" i="1"/>
  <c r="H24" i="1"/>
  <c r="J24" i="1"/>
  <c r="L24" i="1"/>
  <c r="M24" i="1"/>
  <c r="N24" i="1"/>
  <c r="O24" i="1"/>
  <c r="P24" i="1"/>
  <c r="Q24" i="1"/>
  <c r="R24" i="1"/>
  <c r="S24" i="1"/>
  <c r="T24" i="1"/>
  <c r="U24" i="1"/>
  <c r="V24" i="1"/>
  <c r="W24" i="1"/>
  <c r="X24" i="1"/>
  <c r="Y24" i="1"/>
  <c r="Z24" i="1"/>
  <c r="AA24" i="1"/>
  <c r="AB24" i="1"/>
  <c r="AE25" i="1"/>
  <c r="AE11" i="1"/>
  <c r="AB25" i="1"/>
  <c r="Z25" i="1"/>
  <c r="X25" i="1"/>
  <c r="V25" i="1"/>
  <c r="T25" i="1"/>
  <c r="R25" i="1"/>
  <c r="P25" i="1"/>
  <c r="N25" i="1"/>
  <c r="L25" i="1"/>
  <c r="J25" i="1"/>
  <c r="H25" i="1"/>
  <c r="F25" i="1"/>
  <c r="AB22" i="1"/>
  <c r="Z22" i="1"/>
  <c r="X22" i="1"/>
  <c r="V22" i="1"/>
  <c r="T22" i="1"/>
  <c r="R22" i="1"/>
  <c r="P22" i="1"/>
  <c r="N22" i="1"/>
  <c r="L22" i="1"/>
  <c r="J22" i="1"/>
  <c r="H22" i="1"/>
  <c r="F22" i="1"/>
  <c r="F11" i="1"/>
  <c r="AF14" i="1"/>
  <c r="AE7" i="1"/>
  <c r="AF7" i="1"/>
  <c r="AF24" i="1"/>
  <c r="AF21" i="1"/>
  <c r="AB11" i="1"/>
  <c r="Z11" i="1"/>
  <c r="X11" i="1"/>
  <c r="V11" i="1"/>
  <c r="T11" i="1"/>
  <c r="R11" i="1"/>
  <c r="P11" i="1"/>
  <c r="N11" i="1"/>
  <c r="L11" i="1"/>
  <c r="J11" i="1"/>
  <c r="H11" i="1"/>
  <c r="AF10" i="1"/>
  <c r="E4" i="1"/>
  <c r="G4" i="1"/>
  <c r="I4" i="1"/>
  <c r="K4" i="1"/>
  <c r="M4" i="1"/>
  <c r="O4" i="1"/>
  <c r="Q4" i="1"/>
  <c r="S4" i="1"/>
  <c r="U4" i="1"/>
  <c r="W4" i="1"/>
  <c r="Y4" i="1"/>
  <c r="AA4" i="1"/>
  <c r="B5" i="2"/>
</calcChain>
</file>

<file path=xl/sharedStrings.xml><?xml version="1.0" encoding="utf-8"?>
<sst xmlns="http://schemas.openxmlformats.org/spreadsheetml/2006/main" count="49" uniqueCount="23">
  <si>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</si>
  <si>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Actual</t>
  </si>
  <si>
    <t>Cash Receipts</t>
  </si>
  <si>
    <t>Total Cash Receipts</t>
  </si>
  <si>
    <t>Employee Wages</t>
  </si>
  <si>
    <t>Cash Revenue</t>
  </si>
  <si>
    <t>Net Change in Cash</t>
  </si>
  <si>
    <t>Expected</t>
  </si>
  <si>
    <t>Cash Disbursements</t>
  </si>
  <si>
    <t>Total Cash Disbursements</t>
  </si>
  <si>
    <t>Capital Expenditures (CapEx)</t>
  </si>
  <si>
    <t>Monthly Variance ($)</t>
  </si>
  <si>
    <t>Variance (%)</t>
  </si>
  <si>
    <t>Accounts Receivable Collection (A/R)</t>
  </si>
  <si>
    <t>Inventory Purchases</t>
  </si>
  <si>
    <t>Income Taxes</t>
  </si>
  <si>
    <t>Utilities</t>
  </si>
  <si>
    <t>Office Rent</t>
  </si>
  <si>
    <t>Interest Income</t>
  </si>
  <si>
    <t>Marketing Costs</t>
  </si>
  <si>
    <t>12-Month Cash Flow Forecast</t>
  </si>
  <si>
    <t>Fiscal Year Ending Date</t>
  </si>
  <si>
    <t>Year 2022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</si>
</sst>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numFmt numFmtId="165" formatCode="&quot;$&quot;#,##0_);\(&quot;$&quot;#,##0\);\-\-_)"/>
    <numFmt numFmtId="166" formatCode="#,##0_);\(#,##0\);\-\-_)"/>
    <numFmt numFmtId="167" formatCode="mmmm_)"/>
    <numFmt numFmtId="168" formatCode="&quot;Fiscal Year&quot;\ 0"/>
    <numFmt numFmtId="169" formatCode="0.0%_);\(0.0%\)_);&quot;--&quot;_);@_)"/>
    <numFmt numFmtId="170" formatCode="mm/dd/yyyy_)"/>
  </numFmts>
  <fonts count="14" x14ac:knownFonts="1">
    <font>
      <sz val="10"/>
      <color theme="1"/>
      <name val="Calibri"/>
      <family val="2"/>
    </font>
    <font>
      <sz val="1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sz val="12"/>
      <name val="Calibri"/>
      <family val="2"/>
      <scheme val="minor"/>
    </font>
    <font>
      <b/>
      <sz val="14"/>
      <color theme="1"/>
      <name val="Calibri"/>
      <family val="2"/>
      <scheme val="minor"/>
    </font>
    <font>
      <u val="singleAccounting"/>
      <sz val="10"/>
      <color theme="1"/>
      <name val="Calibri"/>
      <family val="2"/>
      <scheme val="minor"/>
    </font>
    <font>
      <b/>
      <sz val="11"/>
      <name val="Calibri"/>
      <family val="2"/>
      <scheme val="minor"/>
    </font>
    <font>
      <b/>
      <i/>
      <u/>
      <sz val="10"/>
      <color theme="1"/>
      <name val="Calibri"/>
      <family val="2"/>
      <scheme val="minor"/>
    </font>
    <font>
      <b/>
      <u/>
      <sz val="10"/>
      <color theme="1"/>
      <name val="Calibri"/>
      <family val="2"/>
      <scheme val="minor"/>
    </font>
    <font>
      <b/>
      <sz val="1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4F9F1"/>
        <bgColor indexed="64"/>
      </patternFill>
    </fill>
  </fills>
  <borders count="1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0" fillId="0" borderId="2" xfId="0" applyBorder="1"/>
    <xf numFmtId="0" fontId="4" fillId="0" borderId="2" xfId="0" applyFont="1" applyBorder="1"/>
    <xf numFmtId="164" fontId="2" fillId="0" borderId="0" xfId="0" applyNumberFormat="1" applyFont="1"/>
    <xf numFmtId="0" fontId="8" fillId="0" borderId="2" xfId="0" applyFont="1" applyBorder="1"/>
    <xf numFmtId="164" fontId="7" fillId="0" borderId="0" xfId="0" quotePrefix="1" applyNumberFormat="1" applyFont="1" applyFill="1" applyBorder="1"/>
    <xf numFmtId="166" fontId="2" fillId="0" borderId="0" xfId="0" applyNumberFormat="1" applyFont="1"/>
    <xf numFmtId="166" fontId="1" fillId="0" borderId="0" xfId="0" applyNumberFormat="1" applyFont="1"/>
    <xf numFmtId="166" fontId="3" fillId="0" borderId="0" xfId="0" applyNumberFormat="1" applyFont="1"/>
    <xf numFmtId="164" fontId="10" fillId="0" borderId="0" xfId="0" quotePrefix="1" applyNumberFormat="1" applyFont="1" applyFill="1" applyBorder="1"/>
    <xf numFmtId="166" fontId="3" fillId="0" borderId="0" xfId="0" applyNumberFormat="1" applyFont="1" applyBorder="1"/>
    <xf numFmtId="166" fontId="2" fillId="0" borderId="1" xfId="0" applyNumberFormat="1" applyFont="1" applyBorder="1"/>
    <xf numFmtId="164" fontId="3" fillId="0" borderId="0" xfId="0" quotePrefix="1" applyNumberFormat="1" applyFont="1" applyBorder="1"/>
    <xf numFmtId="164" fontId="3" fillId="2" borderId="3" xfId="0" quotePrefix="1" applyNumberFormat="1" applyFont="1" applyFill="1" applyBorder="1"/>
    <xf numFmtId="164" fontId="3" fillId="2" borderId="5" xfId="0" quotePrefix="1" applyNumberFormat="1" applyFont="1" applyFill="1" applyBorder="1"/>
    <xf numFmtId="164" fontId="3" fillId="3" borderId="3" xfId="0" quotePrefix="1" applyNumberFormat="1" applyFont="1" applyFill="1" applyBorder="1"/>
    <xf numFmtId="164" fontId="3" fillId="3" borderId="5" xfId="0" quotePrefix="1" applyNumberFormat="1" applyFont="1" applyFill="1" applyBorder="1"/>
    <xf numFmtId="167" fontId="13" fillId="4" borderId="3" xfId="0" applyNumberFormat="1" applyFont="1" applyFill="1" applyBorder="1" applyAlignment="1">
      <alignment horizontal="centerContinuous"/>
    </xf>
    <xf numFmtId="166" fontId="3" fillId="4" borderId="4" xfId="0" applyNumberFormat="1" applyFont="1" applyFill="1" applyBorder="1" applyAlignment="1">
      <alignment horizontal="centerContinuous"/>
    </xf>
    <xf numFmtId="167" fontId="13" fillId="5" borderId="3" xfId="0" applyNumberFormat="1" applyFont="1" applyFill="1" applyBorder="1" applyAlignment="1">
      <alignment horizontal="centerContinuous"/>
    </xf>
    <xf numFmtId="166" fontId="3" fillId="5" borderId="4" xfId="0" applyNumberFormat="1" applyFont="1" applyFill="1" applyBorder="1" applyAlignment="1">
      <alignment horizontal="centerContinuous"/>
    </xf>
    <xf numFmtId="164" fontId="2" fillId="0" borderId="0" xfId="0" quotePrefix="1" applyNumberFormat="1" applyFont="1" applyBorder="1"/>
    <xf numFmtId="166" fontId="2" fillId="0" borderId="0" xfId="0" applyNumberFormat="1" applyFont="1" applyBorder="1"/>
    <xf numFmtId="166" fontId="9" fillId="0" borderId="6" xfId="0" quotePrefix="1" applyNumberFormat="1" applyFont="1" applyBorder="1" applyAlignment="1">
      <alignment horizontal="center"/>
    </xf>
    <xf numFmtId="166" fontId="9" fillId="0" borderId="7" xfId="0" quotePrefix="1" applyNumberFormat="1" applyFont="1" applyBorder="1" applyAlignment="1">
      <alignment horizontal="center"/>
    </xf>
    <xf numFmtId="166" fontId="3" fillId="0" borderId="6" xfId="0" applyNumberFormat="1" applyFont="1" applyBorder="1" applyAlignment="1">
      <alignment horizontal="center"/>
    </xf>
    <xf numFmtId="166" fontId="3" fillId="0" borderId="7" xfId="0" applyNumberFormat="1" applyFont="1" applyBorder="1" applyAlignment="1">
      <alignment horizontal="center"/>
    </xf>
    <xf numFmtId="166" fontId="2" fillId="0" borderId="7" xfId="0" applyNumberFormat="1" applyFont="1" applyBorder="1"/>
    <xf numFmtId="166" fontId="3" fillId="0" borderId="6" xfId="0" applyNumberFormat="1" applyFont="1" applyBorder="1"/>
    <xf numFmtId="166" fontId="3" fillId="0" borderId="7" xfId="0" applyNumberFormat="1" applyFont="1" applyBorder="1"/>
    <xf numFmtId="166" fontId="9" fillId="0" borderId="0" xfId="0" quotePrefix="1" applyNumberFormat="1" applyFont="1" applyBorder="1" applyAlignment="1">
      <alignment horizontal="center"/>
    </xf>
    <xf numFmtId="166" fontId="2" fillId="0" borderId="6" xfId="0" applyNumberFormat="1" applyFont="1" applyBorder="1"/>
    <xf numFmtId="164" fontId="11" fillId="0" borderId="6" xfId="0" quotePrefix="1" applyNumberFormat="1" applyFont="1" applyBorder="1"/>
    <xf numFmtId="164" fontId="2" fillId="0" borderId="6" xfId="0" quotePrefix="1" applyNumberFormat="1" applyFont="1" applyBorder="1"/>
    <xf numFmtId="166" fontId="2" fillId="0" borderId="6" xfId="0" quotePrefix="1" applyNumberFormat="1" applyFont="1" applyBorder="1"/>
    <xf numFmtId="168" fontId="3" fillId="4" borderId="3" xfId="0" quotePrefix="1" applyNumberFormat="1" applyFont="1" applyFill="1" applyBorder="1" applyAlignment="1">
      <alignment horizontal="centerContinuous"/>
    </xf>
    <xf numFmtId="166" fontId="3" fillId="4" borderId="5" xfId="0" applyNumberFormat="1" applyFont="1" applyFill="1" applyBorder="1" applyAlignment="1">
      <alignment horizontal="centerContinuous"/>
    </xf>
    <xf numFmtId="166" fontId="9" fillId="0" borderId="7" xfId="0" applyNumberFormat="1" applyFont="1" applyBorder="1" applyAlignment="1">
      <alignment horizontal="center"/>
    </xf>
    <xf numFmtId="164" fontId="2" fillId="0" borderId="6" xfId="0" quotePrefix="1" applyNumberFormat="1" applyFont="1" applyBorder="1" applyAlignment="1">
      <alignment horizontal="left" indent="1"/>
    </xf>
    <xf numFmtId="164" fontId="2" fillId="0" borderId="3" xfId="0" quotePrefix="1" applyNumberFormat="1" applyFont="1" applyBorder="1" applyAlignment="1">
      <alignment horizontal="left" indent="1"/>
    </xf>
    <xf numFmtId="164" fontId="2" fillId="0" borderId="5" xfId="0" quotePrefix="1" applyNumberFormat="1" applyFont="1" applyBorder="1"/>
    <xf numFmtId="166" fontId="2" fillId="0" borderId="5" xfId="0" applyNumberFormat="1" applyFont="1" applyBorder="1"/>
    <xf numFmtId="164" fontId="12" fillId="0" borderId="0" xfId="0" quotePrefix="1" applyNumberFormat="1" applyFont="1" applyBorder="1"/>
    <xf numFmtId="164" fontId="2" fillId="0" borderId="3" xfId="0" quotePrefix="1" applyNumberFormat="1" applyFont="1" applyBorder="1"/>
    <xf numFmtId="165" fontId="6" fillId="0" borderId="6" xfId="0" applyNumberFormat="1" applyFont="1" applyBorder="1" applyAlignment="1">
      <alignment horizontal="right"/>
    </xf>
    <xf numFmtId="165" fontId="6" fillId="0" borderId="0" xfId="0" applyNumberFormat="1" applyFont="1" applyBorder="1" applyAlignment="1">
      <alignment horizontal="right"/>
    </xf>
    <xf numFmtId="166" fontId="2" fillId="0" borderId="0" xfId="0" applyNumberFormat="1" applyFont="1" applyAlignment="1">
      <alignment horizontal="right"/>
    </xf>
    <xf numFmtId="165" fontId="2" fillId="0" borderId="6" xfId="0" applyNumberFormat="1" applyFont="1" applyBorder="1" applyAlignment="1">
      <alignment horizontal="right"/>
    </xf>
    <xf numFmtId="165" fontId="2" fillId="0" borderId="0" xfId="0" applyNumberFormat="1" applyFont="1" applyBorder="1" applyAlignment="1">
      <alignment horizontal="right"/>
    </xf>
    <xf numFmtId="169" fontId="2" fillId="0" borderId="7" xfId="0" applyNumberFormat="1" applyFont="1" applyBorder="1" applyAlignment="1">
      <alignment horizontal="right"/>
    </xf>
    <xf numFmtId="166" fontId="6" fillId="0" borderId="6" xfId="0" applyNumberFormat="1" applyFont="1" applyBorder="1" applyAlignment="1">
      <alignment horizontal="right"/>
    </xf>
    <xf numFmtId="166" fontId="6" fillId="0" borderId="0" xfId="0" applyNumberFormat="1" applyFont="1" applyBorder="1" applyAlignment="1">
      <alignment horizontal="right"/>
    </xf>
    <xf numFmtId="166" fontId="2" fillId="0" borderId="6" xfId="0" applyNumberFormat="1" applyFont="1" applyBorder="1" applyAlignment="1">
      <alignment horizontal="right"/>
    </xf>
    <xf numFmtId="166" fontId="2" fillId="0" borderId="0" xfId="0" applyNumberFormat="1" applyFont="1" applyBorder="1" applyAlignment="1">
      <alignment horizontal="right"/>
    </xf>
    <xf numFmtId="166" fontId="2" fillId="0" borderId="7" xfId="0" applyNumberFormat="1" applyFont="1" applyBorder="1" applyAlignment="1">
      <alignment horizontal="right"/>
    </xf>
    <xf numFmtId="165" fontId="3" fillId="2" borderId="3" xfId="0" applyNumberFormat="1" applyFont="1" applyFill="1" applyBorder="1" applyAlignment="1">
      <alignment horizontal="right"/>
    </xf>
    <xf numFmtId="165" fontId="3" fillId="2" borderId="4" xfId="0" applyNumberFormat="1" applyFont="1" applyFill="1" applyBorder="1" applyAlignment="1">
      <alignment horizontal="right"/>
    </xf>
    <xf numFmtId="165" fontId="3" fillId="2" borderId="5" xfId="0" applyNumberFormat="1" applyFont="1" applyFill="1" applyBorder="1" applyAlignment="1">
      <alignment horizontal="right"/>
    </xf>
    <xf numFmtId="166" fontId="3" fillId="0" borderId="0" xfId="0" applyNumberFormat="1" applyFont="1" applyAlignment="1">
      <alignment horizontal="right"/>
    </xf>
    <xf numFmtId="169" fontId="3" fillId="2" borderId="4" xfId="0" applyNumberFormat="1" applyFont="1" applyFill="1" applyBorder="1" applyAlignment="1">
      <alignment horizontal="right"/>
    </xf>
    <xf numFmtId="165" fontId="2" fillId="0" borderId="7" xfId="0" applyNumberFormat="1" applyFont="1" applyBorder="1" applyAlignment="1">
      <alignment horizontal="right"/>
    </xf>
    <xf numFmtId="166" fontId="3" fillId="0" borderId="6" xfId="0" applyNumberFormat="1" applyFont="1" applyBorder="1" applyAlignment="1">
      <alignment horizontal="right"/>
    </xf>
    <xf numFmtId="166" fontId="3" fillId="0" borderId="7" xfId="0" applyNumberFormat="1" applyFont="1" applyBorder="1" applyAlignment="1">
      <alignment horizontal="right"/>
    </xf>
    <xf numFmtId="166" fontId="3" fillId="0" borderId="0" xfId="0" applyNumberFormat="1" applyFont="1" applyBorder="1" applyAlignment="1">
      <alignment horizontal="right"/>
    </xf>
    <xf numFmtId="166" fontId="6" fillId="0" borderId="7" xfId="0" applyNumberFormat="1" applyFont="1" applyBorder="1" applyAlignment="1">
      <alignment horizontal="right"/>
    </xf>
    <xf numFmtId="165" fontId="3" fillId="3" borderId="3" xfId="0" applyNumberFormat="1" applyFont="1" applyFill="1" applyBorder="1" applyAlignment="1">
      <alignment horizontal="right"/>
    </xf>
    <xf numFmtId="165" fontId="3" fillId="3" borderId="4" xfId="0" applyNumberFormat="1" applyFont="1" applyFill="1" applyBorder="1" applyAlignment="1">
      <alignment horizontal="right"/>
    </xf>
    <xf numFmtId="165" fontId="3" fillId="3" borderId="5" xfId="0" applyNumberFormat="1" applyFont="1" applyFill="1" applyBorder="1" applyAlignment="1">
      <alignment horizontal="right"/>
    </xf>
    <xf numFmtId="169" fontId="3" fillId="3" borderId="4" xfId="0" applyNumberFormat="1" applyFont="1" applyFill="1" applyBorder="1" applyAlignment="1">
      <alignment horizontal="right"/>
    </xf>
    <xf numFmtId="165" fontId="2" fillId="0" borderId="3" xfId="0" applyNumberFormat="1" applyFont="1" applyBorder="1" applyAlignment="1">
      <alignment horizontal="right"/>
    </xf>
    <xf numFmtId="165" fontId="2" fillId="0" borderId="4" xfId="0" applyNumberFormat="1" applyFont="1" applyBorder="1" applyAlignment="1">
      <alignment horizontal="right"/>
    </xf>
    <xf numFmtId="165" fontId="2" fillId="0" borderId="5" xfId="0" applyNumberFormat="1" applyFont="1" applyBorder="1" applyAlignment="1">
      <alignment horizontal="right"/>
    </xf>
    <xf numFmtId="165" fontId="2" fillId="0" borderId="8" xfId="0" applyNumberFormat="1" applyFont="1" applyBorder="1" applyAlignment="1">
      <alignment horizontal="right"/>
    </xf>
    <xf numFmtId="165" fontId="2" fillId="0" borderId="2" xfId="0" applyNumberFormat="1" applyFont="1" applyBorder="1" applyAlignment="1">
      <alignment horizontal="right"/>
    </xf>
    <xf numFmtId="166" fontId="2" fillId="0" borderId="9" xfId="0" applyNumberFormat="1" applyFont="1" applyBorder="1" applyAlignment="1">
      <alignment horizontal="right"/>
    </xf>
    <xf numFmtId="170" fontId="6" fillId="0" borderId="4" xfId="0" quotePrefix="1" applyNumberFormat="1" applyFont="1" applyFill="1" applyBorder="1" applyAlignment="1">
      <alignment horizontal="center"/>
    </xf>
    <xf numFmtId="165" fontId="6" fillId="0" borderId="7" xfId="0" applyNumberFormat="1" applyFont="1" applyBorder="1" applyAlignment="1">
      <alignment horizontal="right"/>
    </xf>
    <xf numFmtId="166" fontId="3" fillId="0" borderId="7" xfId="0" quotePrefix="1" applyNumberFormat="1" applyFont="1" applyBorder="1"/>
    <xf numFmtId="166" fontId="2" fillId="0" borderId="7" xfId="0" quotePrefix="1" applyNumberFormat="1" applyFont="1" applyBorder="1"/>
    <xf numFmtId="166" fontId="3" fillId="2" borderId="4" xfId="0" quotePrefix="1" applyNumberFormat="1" applyFont="1" applyFill="1" applyBorder="1"/>
    <xf numFmtId="166" fontId="3" fillId="3" borderId="4" xfId="0" quotePrefix="1" applyNumberFormat="1" applyFont="1" applyFill="1" applyBorder="1"/>
    <xf numFmtId="166" fontId="2" fillId="0" borderId="4" xfId="0" quotePrefix="1" applyNumberFormat="1" applyFont="1" applyBorder="1"/>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0000FF"/>
      <color rgb="FF008000"/>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46563</xdr:colOff>
      <xdr:row>2</xdr:row>
      <xdr:rowOff>57592</xdr:rowOff>
    </xdr:from>
    <xdr:ext cx="2011680" cy="26982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630" y="387792"/>
          <a:ext cx="2011680" cy="2698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5.69921875" customWidth="1"/>
  </cols>
  <sheetData>
    <row r="5" spans="2:13" ht="18.5" x14ac:dyDescent="0.45">
      <c r="B5" s="4" t="str">
        <f>+TEXT('Monthly Forecast'!B2,"@")&amp; " Template"</f>
        <v>12-Month Cash Flow Forecast Template</v>
      </c>
      <c r="C5" s="1"/>
      <c r="D5" s="1"/>
      <c r="E5" s="2"/>
      <c r="F5" s="2"/>
      <c r="G5" s="2"/>
      <c r="H5" s="2"/>
      <c r="I5" s="2"/>
      <c r="J5" s="2"/>
      <c r="K5" s="2"/>
      <c r="L5" s="2"/>
      <c r="M5" s="2"/>
    </row>
    <row r="7" spans="2:13" x14ac:dyDescent="0.3">
      <c r="B7" s="82" t="s">
        <v>0</v>
      </c>
      <c r="C7" s="82"/>
      <c r="D7" s="82"/>
      <c r="E7" s="82"/>
      <c r="F7" s="82"/>
      <c r="G7" s="82"/>
      <c r="H7" s="82"/>
      <c r="I7" s="82"/>
      <c r="J7" s="82"/>
      <c r="K7" s="82"/>
      <c r="L7" s="82"/>
      <c r="M7" s="82"/>
    </row>
    <row r="8" spans="2:13" x14ac:dyDescent="0.3">
      <c r="B8" s="82"/>
      <c r="C8" s="82"/>
      <c r="D8" s="82"/>
      <c r="E8" s="82"/>
      <c r="F8" s="82"/>
      <c r="G8" s="82"/>
      <c r="H8" s="82"/>
      <c r="I8" s="82"/>
      <c r="J8" s="82"/>
      <c r="K8" s="82"/>
      <c r="L8" s="82"/>
      <c r="M8" s="82"/>
    </row>
    <row r="9" spans="2:13" x14ac:dyDescent="0.3">
      <c r="B9" s="82"/>
      <c r="C9" s="82"/>
      <c r="D9" s="82"/>
      <c r="E9" s="82"/>
      <c r="F9" s="82"/>
      <c r="G9" s="82"/>
      <c r="H9" s="82"/>
      <c r="I9" s="82"/>
      <c r="J9" s="82"/>
      <c r="K9" s="82"/>
      <c r="L9" s="82"/>
      <c r="M9" s="82"/>
    </row>
    <row r="10" spans="2:13" x14ac:dyDescent="0.3">
      <c r="B10" s="82"/>
      <c r="C10" s="82"/>
      <c r="D10" s="82"/>
      <c r="E10" s="82"/>
      <c r="F10" s="82"/>
      <c r="G10" s="82"/>
      <c r="H10" s="82"/>
      <c r="I10" s="82"/>
      <c r="J10" s="82"/>
      <c r="K10" s="82"/>
      <c r="L10" s="82"/>
      <c r="M10" s="82"/>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B1:AF25"/>
  <sheetViews>
    <sheetView showGridLines="0" zoomScale="120" zoomScaleNormal="120" workbookViewId="0"/>
  </sheetViews>
  <sheetFormatPr defaultColWidth="9.09765625" defaultRowHeight="13" outlineLevelCol="1" x14ac:dyDescent="0.3"/>
  <cols>
    <col min="1" max="1" width="1.796875" style="6" bestFit="1" customWidth="1"/>
    <col min="2" max="3" width="10.69921875" style="6" customWidth="1"/>
    <col min="4" max="4" width="12.69921875" style="6" customWidth="1"/>
    <col min="5" max="28" width="10.69921875" style="6" customWidth="1" outlineLevel="1"/>
    <col min="29" max="29" width="5.59765625" style="6" customWidth="1"/>
    <col min="30" max="32" width="12.69921875" style="6" customWidth="1"/>
    <col min="33" max="16384" width="9.09765625" style="6"/>
  </cols>
  <sheetData>
    <row r="1" spans="2:32" x14ac:dyDescent="0.3">
      <c r="B1" s="3"/>
      <c r="C1" s="3"/>
      <c r="D1" s="3"/>
      <c r="E1" s="3"/>
    </row>
    <row r="2" spans="2:32" s="7" customFormat="1" ht="15.5" x14ac:dyDescent="0.35">
      <c r="B2" s="9" t="s">
        <v>20</v>
      </c>
      <c r="C2" s="9"/>
      <c r="D2" s="9"/>
      <c r="E2" s="5"/>
      <c r="F2" s="5"/>
      <c r="G2" s="5"/>
      <c r="H2" s="5"/>
      <c r="I2" s="5"/>
      <c r="J2" s="5"/>
      <c r="K2" s="5"/>
      <c r="L2" s="5"/>
      <c r="M2" s="5"/>
      <c r="N2" s="5"/>
      <c r="O2" s="5"/>
      <c r="P2" s="5"/>
      <c r="Q2" s="5"/>
      <c r="R2" s="5"/>
      <c r="S2" s="5"/>
      <c r="T2" s="5"/>
      <c r="U2" s="5"/>
      <c r="V2" s="5"/>
      <c r="W2" s="5"/>
      <c r="X2" s="5"/>
      <c r="Y2" s="5"/>
      <c r="Z2" s="5"/>
      <c r="AA2" s="5"/>
      <c r="AB2" s="5"/>
      <c r="AC2" s="6"/>
      <c r="AD2" s="5"/>
      <c r="AE2" s="5"/>
      <c r="AF2" s="5"/>
    </row>
    <row r="3" spans="2:32" x14ac:dyDescent="0.3">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2:32" x14ac:dyDescent="0.3">
      <c r="B4" s="43" t="s">
        <v>21</v>
      </c>
      <c r="C4" s="41"/>
      <c r="D4" s="75">
        <v>44926</v>
      </c>
      <c r="E4" s="17">
        <f>+MONTH(1)</f>
        <v>1</v>
      </c>
      <c r="F4" s="18"/>
      <c r="G4" s="19">
        <f>+EOMONTH(E4,1)</f>
        <v>59</v>
      </c>
      <c r="H4" s="20"/>
      <c r="I4" s="17">
        <f>+EOMONTH(G4,1)</f>
        <v>91</v>
      </c>
      <c r="J4" s="18"/>
      <c r="K4" s="19">
        <f>+EOMONTH(I4,1)</f>
        <v>121</v>
      </c>
      <c r="L4" s="20"/>
      <c r="M4" s="17">
        <f>+EOMONTH(K4,1)</f>
        <v>152</v>
      </c>
      <c r="N4" s="18"/>
      <c r="O4" s="19">
        <f>+EOMONTH(M4,1)</f>
        <v>182</v>
      </c>
      <c r="P4" s="20"/>
      <c r="Q4" s="17">
        <f>+EOMONTH(O4,1)</f>
        <v>213</v>
      </c>
      <c r="R4" s="18"/>
      <c r="S4" s="19">
        <f>+EOMONTH(Q4,1)</f>
        <v>244</v>
      </c>
      <c r="T4" s="20"/>
      <c r="U4" s="17">
        <f>+EOMONTH(S4,1)</f>
        <v>274</v>
      </c>
      <c r="V4" s="18"/>
      <c r="W4" s="19">
        <f>+EOMONTH(U4,1)</f>
        <v>305</v>
      </c>
      <c r="X4" s="20"/>
      <c r="Y4" s="17">
        <f>+EOMONTH(W4,1)</f>
        <v>335</v>
      </c>
      <c r="Z4" s="18"/>
      <c r="AA4" s="19">
        <f>+EOMONTH(Y4,1)</f>
        <v>366</v>
      </c>
      <c r="AB4" s="20"/>
      <c r="AD4" s="35" t="s">
        <v>22</v>
      </c>
      <c r="AE4" s="36"/>
      <c r="AF4" s="18"/>
    </row>
    <row r="5" spans="2:32" ht="14.5" x14ac:dyDescent="0.45">
      <c r="B5" s="31"/>
      <c r="C5" s="22"/>
      <c r="D5" s="27"/>
      <c r="E5" s="23" t="s">
        <v>7</v>
      </c>
      <c r="F5" s="24" t="s">
        <v>1</v>
      </c>
      <c r="G5" s="23" t="s">
        <v>7</v>
      </c>
      <c r="H5" s="24" t="s">
        <v>1</v>
      </c>
      <c r="I5" s="23" t="s">
        <v>7</v>
      </c>
      <c r="J5" s="24" t="s">
        <v>1</v>
      </c>
      <c r="K5" s="23" t="s">
        <v>7</v>
      </c>
      <c r="L5" s="24" t="s">
        <v>1</v>
      </c>
      <c r="M5" s="23" t="s">
        <v>7</v>
      </c>
      <c r="N5" s="24" t="s">
        <v>1</v>
      </c>
      <c r="O5" s="23" t="s">
        <v>7</v>
      </c>
      <c r="P5" s="24" t="s">
        <v>1</v>
      </c>
      <c r="Q5" s="23" t="s">
        <v>7</v>
      </c>
      <c r="R5" s="24" t="s">
        <v>1</v>
      </c>
      <c r="S5" s="23" t="s">
        <v>7</v>
      </c>
      <c r="T5" s="24" t="s">
        <v>1</v>
      </c>
      <c r="U5" s="23" t="s">
        <v>7</v>
      </c>
      <c r="V5" s="24" t="s">
        <v>1</v>
      </c>
      <c r="W5" s="23" t="s">
        <v>7</v>
      </c>
      <c r="X5" s="24" t="s">
        <v>1</v>
      </c>
      <c r="Y5" s="23" t="s">
        <v>7</v>
      </c>
      <c r="Z5" s="24" t="s">
        <v>1</v>
      </c>
      <c r="AA5" s="23" t="s">
        <v>7</v>
      </c>
      <c r="AB5" s="24" t="s">
        <v>1</v>
      </c>
      <c r="AD5" s="23" t="s">
        <v>7</v>
      </c>
      <c r="AE5" s="30" t="s">
        <v>1</v>
      </c>
      <c r="AF5" s="37" t="s">
        <v>12</v>
      </c>
    </row>
    <row r="6" spans="2:32" s="8" customFormat="1" x14ac:dyDescent="0.3">
      <c r="B6" s="32" t="s">
        <v>2</v>
      </c>
      <c r="C6" s="12"/>
      <c r="D6" s="77"/>
      <c r="E6" s="25"/>
      <c r="F6" s="26"/>
      <c r="G6" s="28"/>
      <c r="H6" s="29"/>
      <c r="I6" s="28"/>
      <c r="J6" s="29"/>
      <c r="K6" s="10"/>
      <c r="L6" s="10"/>
      <c r="M6" s="28"/>
      <c r="N6" s="29"/>
      <c r="O6" s="10"/>
      <c r="P6" s="10"/>
      <c r="Q6" s="28"/>
      <c r="R6" s="29"/>
      <c r="S6" s="10"/>
      <c r="T6" s="10"/>
      <c r="U6" s="28"/>
      <c r="V6" s="29"/>
      <c r="W6" s="10"/>
      <c r="X6" s="10"/>
      <c r="Y6" s="28"/>
      <c r="Z6" s="29"/>
      <c r="AA6" s="28"/>
      <c r="AB6" s="29"/>
      <c r="AD6" s="28"/>
      <c r="AE6" s="10"/>
      <c r="AF6" s="29"/>
    </row>
    <row r="7" spans="2:32" x14ac:dyDescent="0.3">
      <c r="B7" s="33" t="s">
        <v>5</v>
      </c>
      <c r="C7" s="21"/>
      <c r="D7" s="78"/>
      <c r="E7" s="44">
        <v>125000</v>
      </c>
      <c r="F7" s="76">
        <f>+E7*120%</f>
        <v>150000</v>
      </c>
      <c r="G7" s="44">
        <v>125000</v>
      </c>
      <c r="H7" s="76">
        <f>+G7*120%</f>
        <v>150000</v>
      </c>
      <c r="I7" s="44">
        <v>125000</v>
      </c>
      <c r="J7" s="76">
        <f t="shared" ref="J7" si="0">+I7*120%</f>
        <v>150000</v>
      </c>
      <c r="K7" s="45">
        <v>125000</v>
      </c>
      <c r="L7" s="45">
        <f t="shared" ref="L7" si="1">+K7*120%</f>
        <v>150000</v>
      </c>
      <c r="M7" s="44">
        <v>125000</v>
      </c>
      <c r="N7" s="76">
        <f t="shared" ref="N7" si="2">+M7*120%</f>
        <v>150000</v>
      </c>
      <c r="O7" s="45">
        <v>125000</v>
      </c>
      <c r="P7" s="45">
        <f t="shared" ref="P7" si="3">+O7*120%</f>
        <v>150000</v>
      </c>
      <c r="Q7" s="44">
        <v>125000</v>
      </c>
      <c r="R7" s="76">
        <f t="shared" ref="R7" si="4">+Q7*120%</f>
        <v>150000</v>
      </c>
      <c r="S7" s="45">
        <v>125000</v>
      </c>
      <c r="T7" s="45">
        <f t="shared" ref="T7" si="5">+S7*120%</f>
        <v>150000</v>
      </c>
      <c r="U7" s="44">
        <v>125000</v>
      </c>
      <c r="V7" s="76">
        <f t="shared" ref="V7" si="6">+U7*120%</f>
        <v>150000</v>
      </c>
      <c r="W7" s="45">
        <v>125000</v>
      </c>
      <c r="X7" s="45">
        <f t="shared" ref="X7" si="7">+W7*120%</f>
        <v>150000</v>
      </c>
      <c r="Y7" s="44">
        <v>125000</v>
      </c>
      <c r="Z7" s="76">
        <f t="shared" ref="Z7" si="8">+Y7*120%</f>
        <v>150000</v>
      </c>
      <c r="AA7" s="44">
        <v>125000</v>
      </c>
      <c r="AB7" s="76">
        <f t="shared" ref="AB7" si="9">+AA7*120%</f>
        <v>150000</v>
      </c>
      <c r="AC7" s="46"/>
      <c r="AD7" s="47">
        <f>+SUMIF(E$5:AB$5,$AD$5,E7:AB7)</f>
        <v>1500000</v>
      </c>
      <c r="AE7" s="48">
        <f>+SUMIF(E$5:AB$5,$AE$5,E7:AB7)</f>
        <v>1800000</v>
      </c>
      <c r="AF7" s="49">
        <f t="shared" ref="AF7:AF9" si="10">+AE7/AD7-1</f>
        <v>0.19999999999999996</v>
      </c>
    </row>
    <row r="8" spans="2:32" x14ac:dyDescent="0.3">
      <c r="B8" s="33" t="s">
        <v>13</v>
      </c>
      <c r="C8" s="21"/>
      <c r="D8" s="78"/>
      <c r="E8" s="50">
        <v>45000</v>
      </c>
      <c r="F8" s="64">
        <f>+E8*80%</f>
        <v>36000</v>
      </c>
      <c r="G8" s="50">
        <v>45000</v>
      </c>
      <c r="H8" s="64">
        <f t="shared" ref="H8" si="11">+G8*80%</f>
        <v>36000</v>
      </c>
      <c r="I8" s="50">
        <v>45000</v>
      </c>
      <c r="J8" s="64">
        <f t="shared" ref="J8" si="12">+I8*80%</f>
        <v>36000</v>
      </c>
      <c r="K8" s="51">
        <v>45000</v>
      </c>
      <c r="L8" s="51">
        <f t="shared" ref="L8" si="13">+K8*80%</f>
        <v>36000</v>
      </c>
      <c r="M8" s="50">
        <v>45000</v>
      </c>
      <c r="N8" s="64">
        <f t="shared" ref="N8" si="14">+M8*80%</f>
        <v>36000</v>
      </c>
      <c r="O8" s="51">
        <v>45000</v>
      </c>
      <c r="P8" s="51">
        <f t="shared" ref="P8" si="15">+O8*80%</f>
        <v>36000</v>
      </c>
      <c r="Q8" s="50">
        <v>45000</v>
      </c>
      <c r="R8" s="64">
        <f t="shared" ref="R8" si="16">+Q8*80%</f>
        <v>36000</v>
      </c>
      <c r="S8" s="51">
        <v>45000</v>
      </c>
      <c r="T8" s="51">
        <f t="shared" ref="T8" si="17">+S8*80%</f>
        <v>36000</v>
      </c>
      <c r="U8" s="50">
        <v>45000</v>
      </c>
      <c r="V8" s="64">
        <f t="shared" ref="V8" si="18">+U8*80%</f>
        <v>36000</v>
      </c>
      <c r="W8" s="51">
        <v>45000</v>
      </c>
      <c r="X8" s="51">
        <f t="shared" ref="X8" si="19">+W8*80%</f>
        <v>36000</v>
      </c>
      <c r="Y8" s="50">
        <v>45000</v>
      </c>
      <c r="Z8" s="64">
        <f t="shared" ref="Z8" si="20">+Y8*80%</f>
        <v>36000</v>
      </c>
      <c r="AA8" s="50">
        <v>45000</v>
      </c>
      <c r="AB8" s="64">
        <f t="shared" ref="AB8" si="21">+AA8*80%</f>
        <v>36000</v>
      </c>
      <c r="AC8" s="46"/>
      <c r="AD8" s="52">
        <f>+SUMIF(E$5:AB$5,$AD$5,E8:AB8)</f>
        <v>540000</v>
      </c>
      <c r="AE8" s="53">
        <f t="shared" ref="AE8:AE10" si="22">+SUMIF(E$5:AB$5,$AE$5,E8:AB8)</f>
        <v>432000</v>
      </c>
      <c r="AF8" s="49">
        <f t="shared" si="10"/>
        <v>-0.19999999999999996</v>
      </c>
    </row>
    <row r="9" spans="2:32" x14ac:dyDescent="0.3">
      <c r="B9" s="34" t="s">
        <v>18</v>
      </c>
      <c r="C9" s="22"/>
      <c r="D9" s="27"/>
      <c r="E9" s="50">
        <v>10000</v>
      </c>
      <c r="F9" s="64">
        <f>+E9*100%</f>
        <v>10000</v>
      </c>
      <c r="G9" s="50">
        <v>10000</v>
      </c>
      <c r="H9" s="64">
        <f t="shared" ref="H9" si="23">+G9*100%</f>
        <v>10000</v>
      </c>
      <c r="I9" s="50">
        <v>10000</v>
      </c>
      <c r="J9" s="64">
        <f t="shared" ref="J9" si="24">+I9*100%</f>
        <v>10000</v>
      </c>
      <c r="K9" s="51">
        <v>10000</v>
      </c>
      <c r="L9" s="51">
        <f t="shared" ref="L9" si="25">+K9*100%</f>
        <v>10000</v>
      </c>
      <c r="M9" s="50">
        <v>10000</v>
      </c>
      <c r="N9" s="64">
        <f t="shared" ref="N9" si="26">+M9*100%</f>
        <v>10000</v>
      </c>
      <c r="O9" s="51">
        <v>10000</v>
      </c>
      <c r="P9" s="51">
        <f t="shared" ref="P9" si="27">+O9*100%</f>
        <v>10000</v>
      </c>
      <c r="Q9" s="50">
        <v>10000</v>
      </c>
      <c r="R9" s="64">
        <f t="shared" ref="R9" si="28">+Q9*100%</f>
        <v>10000</v>
      </c>
      <c r="S9" s="51">
        <v>10000</v>
      </c>
      <c r="T9" s="51">
        <f t="shared" ref="T9" si="29">+S9*100%</f>
        <v>10000</v>
      </c>
      <c r="U9" s="50">
        <v>10000</v>
      </c>
      <c r="V9" s="64">
        <f t="shared" ref="V9" si="30">+U9*100%</f>
        <v>10000</v>
      </c>
      <c r="W9" s="51">
        <v>10000</v>
      </c>
      <c r="X9" s="51">
        <f t="shared" ref="X9" si="31">+W9*100%</f>
        <v>10000</v>
      </c>
      <c r="Y9" s="50">
        <v>10000</v>
      </c>
      <c r="Z9" s="64">
        <f t="shared" ref="Z9" si="32">+Y9*100%</f>
        <v>10000</v>
      </c>
      <c r="AA9" s="50">
        <v>10000</v>
      </c>
      <c r="AB9" s="64">
        <f t="shared" ref="AB9" si="33">+AA9*100%</f>
        <v>10000</v>
      </c>
      <c r="AC9" s="46"/>
      <c r="AD9" s="52">
        <f t="shared" ref="AD9:AD10" si="34">+SUMIF(E$5:AB$5,$AD$5,E9:AB9)</f>
        <v>120000</v>
      </c>
      <c r="AE9" s="53">
        <f t="shared" si="22"/>
        <v>120000</v>
      </c>
      <c r="AF9" s="54">
        <f t="shared" si="10"/>
        <v>0</v>
      </c>
    </row>
    <row r="10" spans="2:32" s="8" customFormat="1" x14ac:dyDescent="0.3">
      <c r="B10" s="13" t="s">
        <v>3</v>
      </c>
      <c r="C10" s="14"/>
      <c r="D10" s="79"/>
      <c r="E10" s="55">
        <f>SUM(E7:E9)</f>
        <v>180000</v>
      </c>
      <c r="F10" s="56">
        <f t="shared" ref="F10:AB10" si="35">SUM(F7:F9)</f>
        <v>196000</v>
      </c>
      <c r="G10" s="55">
        <f t="shared" si="35"/>
        <v>180000</v>
      </c>
      <c r="H10" s="56">
        <f t="shared" si="35"/>
        <v>196000</v>
      </c>
      <c r="I10" s="55">
        <f t="shared" si="35"/>
        <v>180000</v>
      </c>
      <c r="J10" s="56">
        <f t="shared" si="35"/>
        <v>196000</v>
      </c>
      <c r="K10" s="57">
        <f t="shared" si="35"/>
        <v>180000</v>
      </c>
      <c r="L10" s="57">
        <f t="shared" si="35"/>
        <v>196000</v>
      </c>
      <c r="M10" s="55">
        <f t="shared" si="35"/>
        <v>180000</v>
      </c>
      <c r="N10" s="56">
        <f t="shared" si="35"/>
        <v>196000</v>
      </c>
      <c r="O10" s="57">
        <f t="shared" si="35"/>
        <v>180000</v>
      </c>
      <c r="P10" s="57">
        <f t="shared" si="35"/>
        <v>196000</v>
      </c>
      <c r="Q10" s="55">
        <f t="shared" si="35"/>
        <v>180000</v>
      </c>
      <c r="R10" s="56">
        <f t="shared" si="35"/>
        <v>196000</v>
      </c>
      <c r="S10" s="57">
        <f t="shared" si="35"/>
        <v>180000</v>
      </c>
      <c r="T10" s="57">
        <f t="shared" si="35"/>
        <v>196000</v>
      </c>
      <c r="U10" s="55">
        <f t="shared" si="35"/>
        <v>180000</v>
      </c>
      <c r="V10" s="56">
        <f t="shared" si="35"/>
        <v>196000</v>
      </c>
      <c r="W10" s="57">
        <f t="shared" si="35"/>
        <v>180000</v>
      </c>
      <c r="X10" s="57">
        <f t="shared" si="35"/>
        <v>196000</v>
      </c>
      <c r="Y10" s="55">
        <f t="shared" si="35"/>
        <v>180000</v>
      </c>
      <c r="Z10" s="56">
        <f t="shared" si="35"/>
        <v>196000</v>
      </c>
      <c r="AA10" s="55">
        <f t="shared" si="35"/>
        <v>180000</v>
      </c>
      <c r="AB10" s="56">
        <f t="shared" si="35"/>
        <v>196000</v>
      </c>
      <c r="AC10" s="58"/>
      <c r="AD10" s="55">
        <f t="shared" si="34"/>
        <v>2160000</v>
      </c>
      <c r="AE10" s="57">
        <f t="shared" si="22"/>
        <v>2352000</v>
      </c>
      <c r="AF10" s="59">
        <f>+AE10/AD10-1</f>
        <v>8.8888888888888795E-2</v>
      </c>
    </row>
    <row r="11" spans="2:32" x14ac:dyDescent="0.3">
      <c r="B11" s="38" t="s">
        <v>11</v>
      </c>
      <c r="C11" s="21"/>
      <c r="D11" s="78"/>
      <c r="E11" s="47">
        <v>0</v>
      </c>
      <c r="F11" s="60">
        <f>+F10-E10</f>
        <v>16000</v>
      </c>
      <c r="G11" s="47">
        <v>0</v>
      </c>
      <c r="H11" s="60">
        <f t="shared" ref="H11" si="36">+H10-G10</f>
        <v>16000</v>
      </c>
      <c r="I11" s="47">
        <v>0</v>
      </c>
      <c r="J11" s="60">
        <f t="shared" ref="J11" si="37">+J10-I10</f>
        <v>16000</v>
      </c>
      <c r="K11" s="48">
        <v>0</v>
      </c>
      <c r="L11" s="48">
        <f t="shared" ref="L11" si="38">+L10-K10</f>
        <v>16000</v>
      </c>
      <c r="M11" s="47">
        <v>0</v>
      </c>
      <c r="N11" s="60">
        <f t="shared" ref="N11" si="39">+N10-M10</f>
        <v>16000</v>
      </c>
      <c r="O11" s="48">
        <v>0</v>
      </c>
      <c r="P11" s="48">
        <f t="shared" ref="P11" si="40">+P10-O10</f>
        <v>16000</v>
      </c>
      <c r="Q11" s="47">
        <v>0</v>
      </c>
      <c r="R11" s="60">
        <f t="shared" ref="R11" si="41">+R10-Q10</f>
        <v>16000</v>
      </c>
      <c r="S11" s="48">
        <v>0</v>
      </c>
      <c r="T11" s="48">
        <f t="shared" ref="T11" si="42">+T10-S10</f>
        <v>16000</v>
      </c>
      <c r="U11" s="47">
        <v>0</v>
      </c>
      <c r="V11" s="60">
        <f t="shared" ref="V11" si="43">+V10-U10</f>
        <v>16000</v>
      </c>
      <c r="W11" s="48">
        <v>0</v>
      </c>
      <c r="X11" s="48">
        <f t="shared" ref="X11" si="44">+X10-W10</f>
        <v>16000</v>
      </c>
      <c r="Y11" s="47">
        <v>0</v>
      </c>
      <c r="Z11" s="60">
        <f t="shared" ref="Z11" si="45">+Z10-Y10</f>
        <v>16000</v>
      </c>
      <c r="AA11" s="47">
        <v>0</v>
      </c>
      <c r="AB11" s="60">
        <f t="shared" ref="AB11" si="46">+AB10-AA10</f>
        <v>16000</v>
      </c>
      <c r="AC11" s="46"/>
      <c r="AD11" s="47">
        <v>0</v>
      </c>
      <c r="AE11" s="48">
        <f t="shared" ref="AE11" si="47">+AE10-AD10</f>
        <v>192000</v>
      </c>
      <c r="AF11" s="54"/>
    </row>
    <row r="12" spans="2:32" x14ac:dyDescent="0.3">
      <c r="B12" s="33"/>
      <c r="C12" s="21"/>
      <c r="D12" s="78"/>
      <c r="E12" s="47"/>
      <c r="F12" s="60"/>
      <c r="G12" s="47"/>
      <c r="H12" s="60"/>
      <c r="I12" s="47"/>
      <c r="J12" s="60"/>
      <c r="K12" s="48"/>
      <c r="L12" s="48"/>
      <c r="M12" s="47"/>
      <c r="N12" s="60"/>
      <c r="O12" s="48"/>
      <c r="P12" s="48"/>
      <c r="Q12" s="47"/>
      <c r="R12" s="60"/>
      <c r="S12" s="48"/>
      <c r="T12" s="48"/>
      <c r="U12" s="47"/>
      <c r="V12" s="60"/>
      <c r="W12" s="48"/>
      <c r="X12" s="48"/>
      <c r="Y12" s="47"/>
      <c r="Z12" s="60"/>
      <c r="AA12" s="47"/>
      <c r="AB12" s="60"/>
      <c r="AC12" s="46"/>
      <c r="AD12" s="52"/>
      <c r="AE12" s="53"/>
      <c r="AF12" s="54"/>
    </row>
    <row r="13" spans="2:32" s="8" customFormat="1" x14ac:dyDescent="0.3">
      <c r="B13" s="32" t="s">
        <v>8</v>
      </c>
      <c r="C13" s="42"/>
      <c r="D13" s="29"/>
      <c r="E13" s="61"/>
      <c r="F13" s="62"/>
      <c r="G13" s="61"/>
      <c r="H13" s="62"/>
      <c r="I13" s="61"/>
      <c r="J13" s="62"/>
      <c r="K13" s="63"/>
      <c r="L13" s="63"/>
      <c r="M13" s="61"/>
      <c r="N13" s="62"/>
      <c r="O13" s="63"/>
      <c r="P13" s="63"/>
      <c r="Q13" s="61"/>
      <c r="R13" s="62"/>
      <c r="S13" s="63"/>
      <c r="T13" s="63"/>
      <c r="U13" s="61"/>
      <c r="V13" s="62"/>
      <c r="W13" s="63"/>
      <c r="X13" s="63"/>
      <c r="Y13" s="61"/>
      <c r="Z13" s="62"/>
      <c r="AA13" s="61"/>
      <c r="AB13" s="62"/>
      <c r="AC13" s="58"/>
      <c r="AD13" s="61"/>
      <c r="AE13" s="63"/>
      <c r="AF13" s="62"/>
    </row>
    <row r="14" spans="2:32" x14ac:dyDescent="0.3">
      <c r="B14" s="33" t="s">
        <v>14</v>
      </c>
      <c r="C14" s="21"/>
      <c r="D14" s="78"/>
      <c r="E14" s="44">
        <v>-40000</v>
      </c>
      <c r="F14" s="76">
        <f>+E14*120%</f>
        <v>-48000</v>
      </c>
      <c r="G14" s="44">
        <v>-40000</v>
      </c>
      <c r="H14" s="76">
        <f t="shared" ref="H14" si="48">+G14*120%</f>
        <v>-48000</v>
      </c>
      <c r="I14" s="44">
        <v>-40000</v>
      </c>
      <c r="J14" s="76">
        <f t="shared" ref="J14" si="49">+I14*120%</f>
        <v>-48000</v>
      </c>
      <c r="K14" s="45">
        <v>-40000</v>
      </c>
      <c r="L14" s="45">
        <f t="shared" ref="L14" si="50">+K14*120%</f>
        <v>-48000</v>
      </c>
      <c r="M14" s="44">
        <v>-40000</v>
      </c>
      <c r="N14" s="76">
        <f t="shared" ref="N14" si="51">+M14*120%</f>
        <v>-48000</v>
      </c>
      <c r="O14" s="45">
        <v>-40000</v>
      </c>
      <c r="P14" s="45">
        <f t="shared" ref="P14" si="52">+O14*120%</f>
        <v>-48000</v>
      </c>
      <c r="Q14" s="44">
        <v>-40000</v>
      </c>
      <c r="R14" s="76">
        <f t="shared" ref="R14" si="53">+Q14*120%</f>
        <v>-48000</v>
      </c>
      <c r="S14" s="45">
        <v>-40000</v>
      </c>
      <c r="T14" s="45">
        <f t="shared" ref="T14" si="54">+S14*120%</f>
        <v>-48000</v>
      </c>
      <c r="U14" s="44">
        <v>-40000</v>
      </c>
      <c r="V14" s="76">
        <f t="shared" ref="V14" si="55">+U14*120%</f>
        <v>-48000</v>
      </c>
      <c r="W14" s="45">
        <v>-40000</v>
      </c>
      <c r="X14" s="45">
        <f t="shared" ref="X14" si="56">+W14*120%</f>
        <v>-48000</v>
      </c>
      <c r="Y14" s="44">
        <v>-40000</v>
      </c>
      <c r="Z14" s="76">
        <f t="shared" ref="Z14" si="57">+Y14*120%</f>
        <v>-48000</v>
      </c>
      <c r="AA14" s="44">
        <v>-40000</v>
      </c>
      <c r="AB14" s="76">
        <f t="shared" ref="AB14:AB16" si="58">+AA14*120%</f>
        <v>-48000</v>
      </c>
      <c r="AC14" s="46"/>
      <c r="AD14" s="47">
        <f t="shared" ref="AD14:AD21" si="59">+SUMIF(E$5:AB$5,$AD$5,E14:AB14)</f>
        <v>-480000</v>
      </c>
      <c r="AE14" s="48">
        <f t="shared" ref="AE14:AE21" si="60">+SUMIF(E$5:AB$5,$AE$5,E14:AB14)</f>
        <v>-576000</v>
      </c>
      <c r="AF14" s="49">
        <f t="shared" ref="AF14:AF20" si="61">+AE14/AD14-1</f>
        <v>0.19999999999999996</v>
      </c>
    </row>
    <row r="15" spans="2:32" x14ac:dyDescent="0.3">
      <c r="B15" s="33" t="s">
        <v>10</v>
      </c>
      <c r="C15" s="21"/>
      <c r="D15" s="78"/>
      <c r="E15" s="50">
        <v>-10000</v>
      </c>
      <c r="F15" s="64">
        <f>+E15*120%</f>
        <v>-12000</v>
      </c>
      <c r="G15" s="50">
        <v>-10000</v>
      </c>
      <c r="H15" s="64">
        <f t="shared" ref="H15" si="62">+G15*120%</f>
        <v>-12000</v>
      </c>
      <c r="I15" s="50">
        <v>-10000</v>
      </c>
      <c r="J15" s="64">
        <f t="shared" ref="J15" si="63">+I15*120%</f>
        <v>-12000</v>
      </c>
      <c r="K15" s="51">
        <v>-10000</v>
      </c>
      <c r="L15" s="51">
        <f t="shared" ref="L15" si="64">+K15*120%</f>
        <v>-12000</v>
      </c>
      <c r="M15" s="50">
        <v>-10000</v>
      </c>
      <c r="N15" s="64">
        <f t="shared" ref="N15" si="65">+M15*120%</f>
        <v>-12000</v>
      </c>
      <c r="O15" s="51">
        <v>-10000</v>
      </c>
      <c r="P15" s="51">
        <f t="shared" ref="P15" si="66">+O15*120%</f>
        <v>-12000</v>
      </c>
      <c r="Q15" s="50">
        <v>-10000</v>
      </c>
      <c r="R15" s="64">
        <f t="shared" ref="R15" si="67">+Q15*120%</f>
        <v>-12000</v>
      </c>
      <c r="S15" s="51">
        <v>-10000</v>
      </c>
      <c r="T15" s="51">
        <f t="shared" ref="T15" si="68">+S15*120%</f>
        <v>-12000</v>
      </c>
      <c r="U15" s="50">
        <v>-10000</v>
      </c>
      <c r="V15" s="64">
        <f t="shared" ref="V15" si="69">+U15*120%</f>
        <v>-12000</v>
      </c>
      <c r="W15" s="51">
        <v>-10000</v>
      </c>
      <c r="X15" s="51">
        <f t="shared" ref="X15" si="70">+W15*120%</f>
        <v>-12000</v>
      </c>
      <c r="Y15" s="50">
        <v>-10000</v>
      </c>
      <c r="Z15" s="64">
        <f t="shared" ref="Z15" si="71">+Y15*120%</f>
        <v>-12000</v>
      </c>
      <c r="AA15" s="50">
        <v>-10000</v>
      </c>
      <c r="AB15" s="64">
        <f t="shared" si="58"/>
        <v>-12000</v>
      </c>
      <c r="AC15" s="46"/>
      <c r="AD15" s="52">
        <f t="shared" si="59"/>
        <v>-120000</v>
      </c>
      <c r="AE15" s="53">
        <f t="shared" si="60"/>
        <v>-144000</v>
      </c>
      <c r="AF15" s="49">
        <f t="shared" si="61"/>
        <v>0.19999999999999996</v>
      </c>
    </row>
    <row r="16" spans="2:32" x14ac:dyDescent="0.3">
      <c r="B16" s="33" t="s">
        <v>4</v>
      </c>
      <c r="C16" s="21"/>
      <c r="D16" s="78"/>
      <c r="E16" s="50">
        <v>-25000</v>
      </c>
      <c r="F16" s="64">
        <f>+E16*120%</f>
        <v>-30000</v>
      </c>
      <c r="G16" s="50">
        <v>-25000</v>
      </c>
      <c r="H16" s="64">
        <f t="shared" ref="H16" si="72">+G16*120%</f>
        <v>-30000</v>
      </c>
      <c r="I16" s="50">
        <v>-25000</v>
      </c>
      <c r="J16" s="64">
        <f t="shared" ref="J16" si="73">+I16*120%</f>
        <v>-30000</v>
      </c>
      <c r="K16" s="51">
        <v>-25000</v>
      </c>
      <c r="L16" s="51">
        <f t="shared" ref="L16" si="74">+K16*120%</f>
        <v>-30000</v>
      </c>
      <c r="M16" s="50">
        <v>-25000</v>
      </c>
      <c r="N16" s="64">
        <f t="shared" ref="N16" si="75">+M16*120%</f>
        <v>-30000</v>
      </c>
      <c r="O16" s="51">
        <v>-25000</v>
      </c>
      <c r="P16" s="51">
        <f t="shared" ref="P16" si="76">+O16*120%</f>
        <v>-30000</v>
      </c>
      <c r="Q16" s="50">
        <v>-25000</v>
      </c>
      <c r="R16" s="64">
        <f t="shared" ref="R16" si="77">+Q16*120%</f>
        <v>-30000</v>
      </c>
      <c r="S16" s="51">
        <v>-25000</v>
      </c>
      <c r="T16" s="51">
        <f t="shared" ref="T16" si="78">+S16*120%</f>
        <v>-30000</v>
      </c>
      <c r="U16" s="50">
        <v>-25000</v>
      </c>
      <c r="V16" s="64">
        <f t="shared" ref="V16" si="79">+U16*120%</f>
        <v>-30000</v>
      </c>
      <c r="W16" s="51">
        <v>-25000</v>
      </c>
      <c r="X16" s="51">
        <f t="shared" ref="X16" si="80">+W16*120%</f>
        <v>-30000</v>
      </c>
      <c r="Y16" s="50">
        <v>-25000</v>
      </c>
      <c r="Z16" s="64">
        <f t="shared" ref="Z16" si="81">+Y16*120%</f>
        <v>-30000</v>
      </c>
      <c r="AA16" s="50">
        <v>-25000</v>
      </c>
      <c r="AB16" s="64">
        <f t="shared" si="58"/>
        <v>-30000</v>
      </c>
      <c r="AC16" s="46"/>
      <c r="AD16" s="52">
        <f t="shared" si="59"/>
        <v>-300000</v>
      </c>
      <c r="AE16" s="53">
        <f t="shared" si="60"/>
        <v>-360000</v>
      </c>
      <c r="AF16" s="49">
        <f t="shared" si="61"/>
        <v>0.19999999999999996</v>
      </c>
    </row>
    <row r="17" spans="2:32" x14ac:dyDescent="0.3">
      <c r="B17" s="33" t="s">
        <v>19</v>
      </c>
      <c r="C17" s="21"/>
      <c r="D17" s="78"/>
      <c r="E17" s="50">
        <v>-8000</v>
      </c>
      <c r="F17" s="64">
        <f>+E17*110%</f>
        <v>-8800</v>
      </c>
      <c r="G17" s="50">
        <v>-8000</v>
      </c>
      <c r="H17" s="64">
        <f t="shared" ref="H17" si="82">+G17*110%</f>
        <v>-8800</v>
      </c>
      <c r="I17" s="50">
        <v>-8000</v>
      </c>
      <c r="J17" s="64">
        <f t="shared" ref="J17" si="83">+I17*110%</f>
        <v>-8800</v>
      </c>
      <c r="K17" s="51">
        <v>-8000</v>
      </c>
      <c r="L17" s="51">
        <f t="shared" ref="L17" si="84">+K17*110%</f>
        <v>-8800</v>
      </c>
      <c r="M17" s="50">
        <v>-8000</v>
      </c>
      <c r="N17" s="64">
        <f t="shared" ref="N17" si="85">+M17*110%</f>
        <v>-8800</v>
      </c>
      <c r="O17" s="51">
        <v>-8000</v>
      </c>
      <c r="P17" s="51">
        <f t="shared" ref="P17" si="86">+O17*110%</f>
        <v>-8800</v>
      </c>
      <c r="Q17" s="50">
        <v>-8000</v>
      </c>
      <c r="R17" s="64">
        <f t="shared" ref="R17" si="87">+Q17*110%</f>
        <v>-8800</v>
      </c>
      <c r="S17" s="51">
        <v>-8000</v>
      </c>
      <c r="T17" s="51">
        <f t="shared" ref="T17" si="88">+S17*110%</f>
        <v>-8800</v>
      </c>
      <c r="U17" s="50">
        <v>-8000</v>
      </c>
      <c r="V17" s="64">
        <f t="shared" ref="V17" si="89">+U17*110%</f>
        <v>-8800</v>
      </c>
      <c r="W17" s="51">
        <v>-8000</v>
      </c>
      <c r="X17" s="51">
        <f t="shared" ref="X17" si="90">+W17*110%</f>
        <v>-8800</v>
      </c>
      <c r="Y17" s="50">
        <v>-8000</v>
      </c>
      <c r="Z17" s="64">
        <f t="shared" ref="Z17" si="91">+Y17*110%</f>
        <v>-8800</v>
      </c>
      <c r="AA17" s="50">
        <v>-8000</v>
      </c>
      <c r="AB17" s="64">
        <f t="shared" ref="AB17" si="92">+AA17*110%</f>
        <v>-8800</v>
      </c>
      <c r="AC17" s="46"/>
      <c r="AD17" s="52">
        <f t="shared" si="59"/>
        <v>-96000</v>
      </c>
      <c r="AE17" s="53">
        <f t="shared" si="60"/>
        <v>-105600</v>
      </c>
      <c r="AF17" s="49">
        <f t="shared" si="61"/>
        <v>0.10000000000000009</v>
      </c>
    </row>
    <row r="18" spans="2:32" x14ac:dyDescent="0.3">
      <c r="B18" s="33" t="s">
        <v>17</v>
      </c>
      <c r="C18" s="21"/>
      <c r="D18" s="78"/>
      <c r="E18" s="50">
        <v>-5000</v>
      </c>
      <c r="F18" s="64">
        <f>+E18*100%</f>
        <v>-5000</v>
      </c>
      <c r="G18" s="50">
        <v>-5000</v>
      </c>
      <c r="H18" s="64">
        <f t="shared" ref="H18" si="93">+G18*100%</f>
        <v>-5000</v>
      </c>
      <c r="I18" s="50">
        <v>-5000</v>
      </c>
      <c r="J18" s="64">
        <f t="shared" ref="J18" si="94">+I18*100%</f>
        <v>-5000</v>
      </c>
      <c r="K18" s="51">
        <v>-5000</v>
      </c>
      <c r="L18" s="51">
        <f t="shared" ref="L18" si="95">+K18*100%</f>
        <v>-5000</v>
      </c>
      <c r="M18" s="50">
        <v>-5000</v>
      </c>
      <c r="N18" s="64">
        <f t="shared" ref="N18" si="96">+M18*100%</f>
        <v>-5000</v>
      </c>
      <c r="O18" s="51">
        <v>-5000</v>
      </c>
      <c r="P18" s="51">
        <f t="shared" ref="P18" si="97">+O18*100%</f>
        <v>-5000</v>
      </c>
      <c r="Q18" s="50">
        <v>-5000</v>
      </c>
      <c r="R18" s="64">
        <f t="shared" ref="R18" si="98">+Q18*100%</f>
        <v>-5000</v>
      </c>
      <c r="S18" s="51">
        <v>-5000</v>
      </c>
      <c r="T18" s="51">
        <f t="shared" ref="T18" si="99">+S18*100%</f>
        <v>-5000</v>
      </c>
      <c r="U18" s="50">
        <v>-5000</v>
      </c>
      <c r="V18" s="64">
        <f t="shared" ref="V18" si="100">+U18*100%</f>
        <v>-5000</v>
      </c>
      <c r="W18" s="51">
        <v>-5000</v>
      </c>
      <c r="X18" s="51">
        <f t="shared" ref="X18" si="101">+W18*100%</f>
        <v>-5000</v>
      </c>
      <c r="Y18" s="50">
        <v>-5000</v>
      </c>
      <c r="Z18" s="64">
        <f t="shared" ref="Z18" si="102">+Y18*100%</f>
        <v>-5000</v>
      </c>
      <c r="AA18" s="50">
        <v>-5000</v>
      </c>
      <c r="AB18" s="64">
        <f t="shared" ref="AB18:AB19" si="103">+AA18*100%</f>
        <v>-5000</v>
      </c>
      <c r="AC18" s="46"/>
      <c r="AD18" s="52">
        <f t="shared" si="59"/>
        <v>-60000</v>
      </c>
      <c r="AE18" s="53">
        <f t="shared" si="60"/>
        <v>-60000</v>
      </c>
      <c r="AF18" s="49">
        <f t="shared" si="61"/>
        <v>0</v>
      </c>
    </row>
    <row r="19" spans="2:32" x14ac:dyDescent="0.3">
      <c r="B19" s="33" t="s">
        <v>16</v>
      </c>
      <c r="C19" s="21"/>
      <c r="D19" s="78"/>
      <c r="E19" s="50">
        <v>-2000</v>
      </c>
      <c r="F19" s="64">
        <f>+E19*100%</f>
        <v>-2000</v>
      </c>
      <c r="G19" s="50">
        <v>-2000</v>
      </c>
      <c r="H19" s="64">
        <f t="shared" ref="H19" si="104">+G19*100%</f>
        <v>-2000</v>
      </c>
      <c r="I19" s="50">
        <v>-2000</v>
      </c>
      <c r="J19" s="64">
        <f t="shared" ref="J19" si="105">+I19*100%</f>
        <v>-2000</v>
      </c>
      <c r="K19" s="51">
        <v>-2000</v>
      </c>
      <c r="L19" s="51">
        <f t="shared" ref="L19" si="106">+K19*100%</f>
        <v>-2000</v>
      </c>
      <c r="M19" s="50">
        <v>-2000</v>
      </c>
      <c r="N19" s="64">
        <f t="shared" ref="N19" si="107">+M19*100%</f>
        <v>-2000</v>
      </c>
      <c r="O19" s="51">
        <v>-2000</v>
      </c>
      <c r="P19" s="51">
        <f t="shared" ref="P19" si="108">+O19*100%</f>
        <v>-2000</v>
      </c>
      <c r="Q19" s="50">
        <v>-2000</v>
      </c>
      <c r="R19" s="64">
        <f t="shared" ref="R19" si="109">+Q19*100%</f>
        <v>-2000</v>
      </c>
      <c r="S19" s="51">
        <v>-2000</v>
      </c>
      <c r="T19" s="51">
        <f t="shared" ref="T19" si="110">+S19*100%</f>
        <v>-2000</v>
      </c>
      <c r="U19" s="50">
        <v>-2000</v>
      </c>
      <c r="V19" s="64">
        <f t="shared" ref="V19" si="111">+U19*100%</f>
        <v>-2000</v>
      </c>
      <c r="W19" s="51">
        <v>-2000</v>
      </c>
      <c r="X19" s="51">
        <f t="shared" ref="X19" si="112">+W19*100%</f>
        <v>-2000</v>
      </c>
      <c r="Y19" s="50">
        <v>-2000</v>
      </c>
      <c r="Z19" s="64">
        <f t="shared" ref="Z19" si="113">+Y19*100%</f>
        <v>-2000</v>
      </c>
      <c r="AA19" s="50">
        <v>-2000</v>
      </c>
      <c r="AB19" s="64">
        <f t="shared" si="103"/>
        <v>-2000</v>
      </c>
      <c r="AC19" s="46"/>
      <c r="AD19" s="52">
        <f t="shared" si="59"/>
        <v>-24000</v>
      </c>
      <c r="AE19" s="53">
        <f t="shared" si="60"/>
        <v>-24000</v>
      </c>
      <c r="AF19" s="49">
        <f t="shared" si="61"/>
        <v>0</v>
      </c>
    </row>
    <row r="20" spans="2:32" x14ac:dyDescent="0.3">
      <c r="B20" s="33" t="s">
        <v>15</v>
      </c>
      <c r="C20" s="21"/>
      <c r="D20" s="78"/>
      <c r="E20" s="50">
        <v>0</v>
      </c>
      <c r="F20" s="64">
        <f>+E20</f>
        <v>0</v>
      </c>
      <c r="G20" s="50">
        <v>0</v>
      </c>
      <c r="H20" s="64">
        <f>+G20</f>
        <v>0</v>
      </c>
      <c r="I20" s="50">
        <v>-85000</v>
      </c>
      <c r="J20" s="64">
        <f>+I20</f>
        <v>-85000</v>
      </c>
      <c r="K20" s="51">
        <v>0</v>
      </c>
      <c r="L20" s="51">
        <v>0</v>
      </c>
      <c r="M20" s="50">
        <v>0</v>
      </c>
      <c r="N20" s="64">
        <f>+M20</f>
        <v>0</v>
      </c>
      <c r="O20" s="50">
        <v>-85000</v>
      </c>
      <c r="P20" s="64">
        <f>+O20</f>
        <v>-85000</v>
      </c>
      <c r="Q20" s="50">
        <v>0</v>
      </c>
      <c r="R20" s="64">
        <f>+Q20</f>
        <v>0</v>
      </c>
      <c r="S20" s="50">
        <v>0</v>
      </c>
      <c r="T20" s="64">
        <f>+S20</f>
        <v>0</v>
      </c>
      <c r="U20" s="50">
        <v>-85000</v>
      </c>
      <c r="V20" s="64">
        <f>+U20</f>
        <v>-85000</v>
      </c>
      <c r="W20" s="50">
        <v>0</v>
      </c>
      <c r="X20" s="64">
        <f>+W20</f>
        <v>0</v>
      </c>
      <c r="Y20" s="50">
        <v>0</v>
      </c>
      <c r="Z20" s="64">
        <f>+Y20</f>
        <v>0</v>
      </c>
      <c r="AA20" s="50">
        <v>-85000</v>
      </c>
      <c r="AB20" s="64">
        <f>+AA20</f>
        <v>-85000</v>
      </c>
      <c r="AC20" s="46"/>
      <c r="AD20" s="52">
        <f t="shared" si="59"/>
        <v>-340000</v>
      </c>
      <c r="AE20" s="53">
        <f t="shared" si="60"/>
        <v>-340000</v>
      </c>
      <c r="AF20" s="49">
        <f t="shared" si="61"/>
        <v>0</v>
      </c>
    </row>
    <row r="21" spans="2:32" x14ac:dyDescent="0.3">
      <c r="B21" s="13" t="s">
        <v>9</v>
      </c>
      <c r="C21" s="14"/>
      <c r="D21" s="79"/>
      <c r="E21" s="55">
        <f>SUM(E14:E20)</f>
        <v>-90000</v>
      </c>
      <c r="F21" s="56">
        <f t="shared" ref="F21:AB21" si="114">SUM(F14:F20)</f>
        <v>-105800</v>
      </c>
      <c r="G21" s="55">
        <f t="shared" si="114"/>
        <v>-90000</v>
      </c>
      <c r="H21" s="56">
        <f t="shared" si="114"/>
        <v>-105800</v>
      </c>
      <c r="I21" s="55">
        <f t="shared" si="114"/>
        <v>-175000</v>
      </c>
      <c r="J21" s="56">
        <f t="shared" si="114"/>
        <v>-190800</v>
      </c>
      <c r="K21" s="57">
        <f t="shared" si="114"/>
        <v>-90000</v>
      </c>
      <c r="L21" s="57">
        <f t="shared" si="114"/>
        <v>-105800</v>
      </c>
      <c r="M21" s="55">
        <f t="shared" si="114"/>
        <v>-90000</v>
      </c>
      <c r="N21" s="56">
        <f t="shared" si="114"/>
        <v>-105800</v>
      </c>
      <c r="O21" s="57">
        <f t="shared" si="114"/>
        <v>-175000</v>
      </c>
      <c r="P21" s="57">
        <f t="shared" si="114"/>
        <v>-190800</v>
      </c>
      <c r="Q21" s="55">
        <f t="shared" si="114"/>
        <v>-90000</v>
      </c>
      <c r="R21" s="56">
        <f t="shared" si="114"/>
        <v>-105800</v>
      </c>
      <c r="S21" s="57">
        <f t="shared" si="114"/>
        <v>-90000</v>
      </c>
      <c r="T21" s="57">
        <f t="shared" si="114"/>
        <v>-105800</v>
      </c>
      <c r="U21" s="55">
        <f>SUM(U14:U20)</f>
        <v>-175000</v>
      </c>
      <c r="V21" s="56">
        <f t="shared" si="114"/>
        <v>-190800</v>
      </c>
      <c r="W21" s="57">
        <f t="shared" si="114"/>
        <v>-90000</v>
      </c>
      <c r="X21" s="57">
        <f t="shared" si="114"/>
        <v>-105800</v>
      </c>
      <c r="Y21" s="55">
        <f t="shared" si="114"/>
        <v>-90000</v>
      </c>
      <c r="Z21" s="56">
        <f t="shared" si="114"/>
        <v>-105800</v>
      </c>
      <c r="AA21" s="55">
        <f t="shared" si="114"/>
        <v>-175000</v>
      </c>
      <c r="AB21" s="56">
        <f t="shared" si="114"/>
        <v>-190800</v>
      </c>
      <c r="AC21" s="46"/>
      <c r="AD21" s="55">
        <f t="shared" si="59"/>
        <v>-1420000</v>
      </c>
      <c r="AE21" s="57">
        <f t="shared" si="60"/>
        <v>-1609600</v>
      </c>
      <c r="AF21" s="59">
        <f t="shared" ref="AF21" si="115">+AE21/AD21-1</f>
        <v>0.13352112676056338</v>
      </c>
    </row>
    <row r="22" spans="2:32" x14ac:dyDescent="0.3">
      <c r="B22" s="38" t="s">
        <v>11</v>
      </c>
      <c r="C22" s="21"/>
      <c r="D22" s="78"/>
      <c r="E22" s="47">
        <v>0</v>
      </c>
      <c r="F22" s="60">
        <f>+F21-E21</f>
        <v>-15800</v>
      </c>
      <c r="G22" s="47">
        <v>0</v>
      </c>
      <c r="H22" s="60">
        <f t="shared" ref="H22" si="116">+H21-G21</f>
        <v>-15800</v>
      </c>
      <c r="I22" s="47">
        <v>0</v>
      </c>
      <c r="J22" s="60">
        <f t="shared" ref="J22" si="117">+J21-I21</f>
        <v>-15800</v>
      </c>
      <c r="K22" s="48">
        <v>0</v>
      </c>
      <c r="L22" s="48">
        <f t="shared" ref="L22" si="118">+L21-K21</f>
        <v>-15800</v>
      </c>
      <c r="M22" s="47">
        <v>0</v>
      </c>
      <c r="N22" s="60">
        <f t="shared" ref="N22" si="119">+N21-M21</f>
        <v>-15800</v>
      </c>
      <c r="O22" s="48">
        <v>0</v>
      </c>
      <c r="P22" s="48">
        <f t="shared" ref="P22" si="120">+P21-O21</f>
        <v>-15800</v>
      </c>
      <c r="Q22" s="47">
        <v>0</v>
      </c>
      <c r="R22" s="60">
        <f t="shared" ref="R22" si="121">+R21-Q21</f>
        <v>-15800</v>
      </c>
      <c r="S22" s="48">
        <v>0</v>
      </c>
      <c r="T22" s="48">
        <f t="shared" ref="T22" si="122">+T21-S21</f>
        <v>-15800</v>
      </c>
      <c r="U22" s="47">
        <v>0</v>
      </c>
      <c r="V22" s="60">
        <f t="shared" ref="V22" si="123">+V21-U21</f>
        <v>-15800</v>
      </c>
      <c r="W22" s="48">
        <v>0</v>
      </c>
      <c r="X22" s="48">
        <f t="shared" ref="X22" si="124">+X21-W21</f>
        <v>-15800</v>
      </c>
      <c r="Y22" s="47">
        <v>0</v>
      </c>
      <c r="Z22" s="60">
        <f t="shared" ref="Z22" si="125">+Z21-Y21</f>
        <v>-15800</v>
      </c>
      <c r="AA22" s="47">
        <v>0</v>
      </c>
      <c r="AB22" s="60">
        <f t="shared" ref="AB22" si="126">+AB21-AA21</f>
        <v>-15800</v>
      </c>
      <c r="AC22" s="46"/>
      <c r="AD22" s="47">
        <v>0</v>
      </c>
      <c r="AE22" s="48">
        <f t="shared" ref="AE22" si="127">+AE21-AD21</f>
        <v>-189600</v>
      </c>
      <c r="AF22" s="54"/>
    </row>
    <row r="23" spans="2:32" x14ac:dyDescent="0.3">
      <c r="B23" s="33"/>
      <c r="C23" s="21"/>
      <c r="D23" s="78"/>
      <c r="E23" s="47"/>
      <c r="F23" s="60"/>
      <c r="G23" s="47"/>
      <c r="H23" s="60"/>
      <c r="I23" s="47"/>
      <c r="J23" s="60"/>
      <c r="K23" s="48"/>
      <c r="L23" s="48"/>
      <c r="M23" s="47"/>
      <c r="N23" s="60"/>
      <c r="O23" s="48"/>
      <c r="P23" s="48"/>
      <c r="Q23" s="47"/>
      <c r="R23" s="60"/>
      <c r="S23" s="48"/>
      <c r="T23" s="48"/>
      <c r="U23" s="47"/>
      <c r="V23" s="60"/>
      <c r="W23" s="48"/>
      <c r="X23" s="48"/>
      <c r="Y23" s="47"/>
      <c r="Z23" s="60"/>
      <c r="AA23" s="47"/>
      <c r="AB23" s="60"/>
      <c r="AC23" s="46"/>
      <c r="AD23" s="52"/>
      <c r="AE23" s="53"/>
      <c r="AF23" s="54"/>
    </row>
    <row r="24" spans="2:32" x14ac:dyDescent="0.3">
      <c r="B24" s="15" t="s">
        <v>6</v>
      </c>
      <c r="C24" s="16"/>
      <c r="D24" s="80"/>
      <c r="E24" s="65">
        <f>+SUM(E10,E21)</f>
        <v>90000</v>
      </c>
      <c r="F24" s="66">
        <f t="shared" ref="F24:AB24" si="128">+SUM(F10,F21)</f>
        <v>90200</v>
      </c>
      <c r="G24" s="65">
        <f t="shared" si="128"/>
        <v>90000</v>
      </c>
      <c r="H24" s="66">
        <f t="shared" si="128"/>
        <v>90200</v>
      </c>
      <c r="I24" s="65">
        <f t="shared" si="128"/>
        <v>5000</v>
      </c>
      <c r="J24" s="66">
        <f t="shared" si="128"/>
        <v>5200</v>
      </c>
      <c r="K24" s="67">
        <f t="shared" si="128"/>
        <v>90000</v>
      </c>
      <c r="L24" s="67">
        <f t="shared" si="128"/>
        <v>90200</v>
      </c>
      <c r="M24" s="65">
        <f t="shared" si="128"/>
        <v>90000</v>
      </c>
      <c r="N24" s="66">
        <f t="shared" si="128"/>
        <v>90200</v>
      </c>
      <c r="O24" s="67">
        <f t="shared" si="128"/>
        <v>5000</v>
      </c>
      <c r="P24" s="67">
        <f t="shared" si="128"/>
        <v>5200</v>
      </c>
      <c r="Q24" s="65">
        <f t="shared" si="128"/>
        <v>90000</v>
      </c>
      <c r="R24" s="66">
        <f t="shared" si="128"/>
        <v>90200</v>
      </c>
      <c r="S24" s="67">
        <f t="shared" si="128"/>
        <v>90000</v>
      </c>
      <c r="T24" s="67">
        <f t="shared" si="128"/>
        <v>90200</v>
      </c>
      <c r="U24" s="65">
        <f t="shared" si="128"/>
        <v>5000</v>
      </c>
      <c r="V24" s="66">
        <f t="shared" si="128"/>
        <v>5200</v>
      </c>
      <c r="W24" s="67">
        <f t="shared" si="128"/>
        <v>90000</v>
      </c>
      <c r="X24" s="67">
        <f t="shared" si="128"/>
        <v>90200</v>
      </c>
      <c r="Y24" s="65">
        <f t="shared" si="128"/>
        <v>90000</v>
      </c>
      <c r="Z24" s="66">
        <f t="shared" si="128"/>
        <v>90200</v>
      </c>
      <c r="AA24" s="65">
        <f t="shared" si="128"/>
        <v>5000</v>
      </c>
      <c r="AB24" s="66">
        <f t="shared" si="128"/>
        <v>5200</v>
      </c>
      <c r="AC24" s="46"/>
      <c r="AD24" s="65">
        <f>+SUMIF(E$5:AB$5,$AD$5,E24:AB24)</f>
        <v>740000</v>
      </c>
      <c r="AE24" s="67">
        <f t="shared" ref="AE24" si="129">+SUMIF(E$5:AB$5,$AE$5,E24:AB24)</f>
        <v>742400</v>
      </c>
      <c r="AF24" s="68">
        <f>+AE24/AD24-1</f>
        <v>3.2432432432432101E-3</v>
      </c>
    </row>
    <row r="25" spans="2:32" x14ac:dyDescent="0.3">
      <c r="B25" s="39" t="s">
        <v>11</v>
      </c>
      <c r="C25" s="40"/>
      <c r="D25" s="81"/>
      <c r="E25" s="69">
        <v>0</v>
      </c>
      <c r="F25" s="70">
        <f>+F24-E24</f>
        <v>200</v>
      </c>
      <c r="G25" s="69">
        <v>0</v>
      </c>
      <c r="H25" s="70">
        <f t="shared" ref="H25" si="130">+H24-G24</f>
        <v>200</v>
      </c>
      <c r="I25" s="69">
        <v>0</v>
      </c>
      <c r="J25" s="70">
        <f t="shared" ref="J25" si="131">+J24-I24</f>
        <v>200</v>
      </c>
      <c r="K25" s="71">
        <v>0</v>
      </c>
      <c r="L25" s="71">
        <f t="shared" ref="L25" si="132">+L24-K24</f>
        <v>200</v>
      </c>
      <c r="M25" s="69">
        <v>0</v>
      </c>
      <c r="N25" s="70">
        <f t="shared" ref="N25" si="133">+N24-M24</f>
        <v>200</v>
      </c>
      <c r="O25" s="71">
        <v>0</v>
      </c>
      <c r="P25" s="71">
        <f t="shared" ref="P25" si="134">+P24-O24</f>
        <v>200</v>
      </c>
      <c r="Q25" s="69">
        <v>0</v>
      </c>
      <c r="R25" s="70">
        <f t="shared" ref="R25" si="135">+R24-Q24</f>
        <v>200</v>
      </c>
      <c r="S25" s="71">
        <v>0</v>
      </c>
      <c r="T25" s="71">
        <f t="shared" ref="T25" si="136">+T24-S24</f>
        <v>200</v>
      </c>
      <c r="U25" s="69">
        <v>0</v>
      </c>
      <c r="V25" s="70">
        <f t="shared" ref="V25" si="137">+V24-U24</f>
        <v>200</v>
      </c>
      <c r="W25" s="71">
        <v>0</v>
      </c>
      <c r="X25" s="71">
        <f t="shared" ref="X25" si="138">+X24-W24</f>
        <v>200</v>
      </c>
      <c r="Y25" s="69">
        <v>0</v>
      </c>
      <c r="Z25" s="70">
        <f t="shared" ref="Z25" si="139">+Z24-Y24</f>
        <v>200</v>
      </c>
      <c r="AA25" s="69">
        <v>0</v>
      </c>
      <c r="AB25" s="70">
        <f t="shared" ref="AB25" si="140">+AB24-AA24</f>
        <v>200</v>
      </c>
      <c r="AC25" s="46"/>
      <c r="AD25" s="72">
        <v>0</v>
      </c>
      <c r="AE25" s="73">
        <f t="shared" ref="AE25" si="141">+AE24-AD24</f>
        <v>2400</v>
      </c>
      <c r="AF25" s="7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Monthly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2021-10-30T01:28:04Z</dcterms:modified>
</cp:coreProperties>
</file>